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0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<sst xmlns="http://schemas.openxmlformats.org/spreadsheetml/2006/main" count="10" uniqueCount="10">
  <si>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score E</t>
  </si>
  <si>
    <t>score H</t>
  </si>
  <si>
    <t>score P</t>
  </si>
  <si>
    <t>score R</t>
  </si>
  <si>
    <t>gem E</t>
  </si>
  <si>
    <t>gem H</t>
  </si>
  <si>
    <t>gem P</t>
  </si>
  <si>
    <t>gem R</t>
  </si>
  <si>
    <t>locatie</t>
  </si>
  <si>
    <t>Analyse bridgeuitslagen 2013-2014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</si>
</sst>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trike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left"/>
    </xf>
    <xf numFmtId="0" fontId="7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Scores Emiel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2525"/>
          <c:w val="0.7125"/>
          <c:h val="0.74425"/>
        </c:manualLayout>
      </c:layout>
      <c:scatterChart>
        <c:scatterStyle val="lineMarker"/>
        <c:varyColors val="0"/>
        <c:ser>
          <c:idx val="0"/>
          <c:order val="0"/>
          <c:tx>
            <c:v>Emiel Totaal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Sheet1!$C$5:$C$22</c:f>
              <c:numCache/>
            </c:numRef>
          </c:yVal>
          <c:smooth val="0"/>
        </c:ser>
        <c:axId val="63595629"/>
        <c:axId val="35489750"/>
      </c:scatterChart>
      <c:val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9750"/>
        <c:crosses val="autoZero"/>
        <c:crossBetween val="midCat"/>
        <c:dispUnits/>
      </c:valAx>
      <c:valAx>
        <c:axId val="35489750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56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Scores Hans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2875"/>
          <c:w val="0.6775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v>Hans Total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Sheet1!$E$5:$E$22</c:f>
              <c:numCache/>
            </c:numRef>
          </c:yVal>
          <c:smooth val="0"/>
        </c:ser>
        <c:axId val="50972295"/>
        <c:axId val="56097472"/>
      </c:scatterChart>
      <c:val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7472"/>
        <c:crosses val="autoZero"/>
        <c:crossBetween val="midCat"/>
        <c:dispUnits/>
      </c:valAx>
      <c:valAx>
        <c:axId val="56097472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22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Scores Peter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2875"/>
          <c:w val="0.63425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v>Peter Totaal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Sheet1!$G$5:$G$22</c:f>
              <c:numCache/>
            </c:numRef>
          </c:yVal>
          <c:smooth val="0"/>
        </c:ser>
        <c:ser>
          <c:idx val="1"/>
          <c:order val="1"/>
          <c:tx>
            <c:v>Peter Recent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yVal>
            <c:numRef>
              <c:f>Sheet1!$F$5:$F$22</c:f>
              <c:numCache/>
            </c:numRef>
          </c:yVal>
          <c:smooth val="0"/>
        </c:ser>
        <c:axId val="35115201"/>
        <c:axId val="47601354"/>
      </c:scatterChart>
      <c:val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1354"/>
        <c:crossesAt val="20"/>
        <c:crossBetween val="midCat"/>
        <c:dispUnits/>
      </c:valAx>
      <c:valAx>
        <c:axId val="47601354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52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Scores Rik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2875"/>
          <c:w val="0.69175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v>Rik Totaal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Sheet1!$I$5:$I$22</c:f>
              <c:numCache/>
            </c:numRef>
          </c:yVal>
          <c:smooth val="0"/>
        </c:ser>
        <c:axId val="25759003"/>
        <c:axId val="30504436"/>
      </c:scatterChart>
      <c:valAx>
        <c:axId val="2575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4436"/>
        <c:crosses val="autoZero"/>
        <c:crossBetween val="midCat"/>
        <c:dispUnits/>
      </c:valAx>
      <c:valAx>
        <c:axId val="30504436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90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Totaal Gemiddelde Score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85"/>
          <c:w val="0.796"/>
          <c:h val="0.73625"/>
        </c:manualLayout>
      </c:layout>
      <c:lineChart>
        <c:grouping val="standard"/>
        <c:varyColors val="0"/>
        <c:ser>
          <c:idx val="0"/>
          <c:order val="0"/>
          <c:tx>
            <c:v>emiel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Sheet1!$L$5:$L$22</c:f>
              <c:numCache/>
            </c:numRef>
          </c:val>
          <c:smooth val="0"/>
        </c:ser>
        <c:ser>
          <c:idx val="1"/>
          <c:order val="1"/>
          <c:tx>
            <c:v>hans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Sheet1!$M$5:$M$22</c:f>
              <c:numCache/>
            </c:numRef>
          </c:val>
          <c:smooth val="0"/>
        </c:ser>
        <c:ser>
          <c:idx val="2"/>
          <c:order val="2"/>
          <c:tx>
            <c:v>*peter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Sheet1!$N$5:$N$22</c:f>
              <c:numCache/>
            </c:numRef>
          </c:val>
          <c:smooth val="0"/>
        </c:ser>
        <c:ser>
          <c:idx val="3"/>
          <c:order val="3"/>
          <c:tx>
            <c:v>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Sheet1!$O$5:$O$22</c:f>
              <c:numCache/>
            </c:numRef>
          </c:val>
          <c:smooth val="0"/>
        </c:ser>
        <c:marker val="1"/>
        <c:axId val="6104469"/>
        <c:axId val="54940222"/>
      </c:line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222"/>
        <c:crosses val="autoZero"/>
        <c:auto val="1"/>
        <c:lblOffset val="100"/>
        <c:tickLblSkip val="1"/>
        <c:noMultiLvlLbl val="0"/>
      </c:catAx>
      <c:valAx>
        <c:axId val="54940222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35"/>
          <c:w val="0.12775"/>
          <c:h val="0.3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23</xdr:row>
      <xdr:rowOff>85725</xdr:rowOff>
    </xdr:from>
    <xdr:to>
      <xdr:col>11</xdr:col>
      <xdr:colOff>209550</xdr:colOff>
      <xdr:row>38</xdr:row>
      <xdr:rowOff>19050</xdr:rowOff>
    </xdr:to>
    <xdr:graphicFrame>
      <xdr:nvGraphicFramePr>
        <xdr:cNvPr id="1" name="Chart 3"/>
        <xdr:cNvGraphicFramePr/>
      </xdr:nvGraphicFramePr>
      <xdr:xfrm>
        <a:off x="2133600" y="4572000"/>
        <a:ext cx="5353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571500</xdr:colOff>
      <xdr:row>23</xdr:row>
      <xdr:rowOff>161925</xdr:rowOff>
    </xdr:from>
    <xdr:to>
      <xdr:col>21</xdr:col>
      <xdr:colOff>571500</xdr:colOff>
      <xdr:row>38</xdr:row>
      <xdr:rowOff>47625</xdr:rowOff>
    </xdr:to>
    <xdr:graphicFrame>
      <xdr:nvGraphicFramePr>
        <xdr:cNvPr id="2" name="Chart 4"/>
        <xdr:cNvGraphicFramePr/>
      </xdr:nvGraphicFramePr>
      <xdr:xfrm>
        <a:off x="8458200" y="4648200"/>
        <a:ext cx="5905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40</xdr:row>
      <xdr:rowOff>19050</xdr:rowOff>
    </xdr:from>
    <xdr:to>
      <xdr:col>11</xdr:col>
      <xdr:colOff>257175</xdr:colOff>
      <xdr:row>54</xdr:row>
      <xdr:rowOff>95250</xdr:rowOff>
    </xdr:to>
    <xdr:graphicFrame>
      <xdr:nvGraphicFramePr>
        <xdr:cNvPr id="3" name="Chart 5"/>
        <xdr:cNvGraphicFramePr/>
      </xdr:nvGraphicFramePr>
      <xdr:xfrm>
        <a:off x="2085975" y="7743825"/>
        <a:ext cx="54483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561975</xdr:colOff>
      <xdr:row>39</xdr:row>
      <xdr:rowOff>171450</xdr:rowOff>
    </xdr:from>
    <xdr:to>
      <xdr:col>21</xdr:col>
      <xdr:colOff>523875</xdr:colOff>
      <xdr:row>54</xdr:row>
      <xdr:rowOff>57150</xdr:rowOff>
    </xdr:to>
    <xdr:graphicFrame>
      <xdr:nvGraphicFramePr>
        <xdr:cNvPr id="4" name="Chart 6"/>
        <xdr:cNvGraphicFramePr/>
      </xdr:nvGraphicFramePr>
      <xdr:xfrm>
        <a:off x="8448675" y="7705725"/>
        <a:ext cx="58674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485775</xdr:colOff>
      <xdr:row>58</xdr:row>
      <xdr:rowOff>114300</xdr:rowOff>
    </xdr:from>
    <xdr:to>
      <xdr:col>12</xdr:col>
      <xdr:colOff>66675</xdr:colOff>
      <xdr:row>73</xdr:row>
      <xdr:rowOff>9525</xdr:rowOff>
    </xdr:to>
    <xdr:graphicFrame>
      <xdr:nvGraphicFramePr>
        <xdr:cNvPr id="5" name="Chart 7"/>
        <xdr:cNvGraphicFramePr/>
      </xdr:nvGraphicFramePr>
      <xdr:xfrm>
        <a:off x="2276475" y="11268075"/>
        <a:ext cx="56769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tabSelected="1" zoomScale="142" zoomScaleNormal="142" zoomScalePageLayoutView="0" workbookViewId="0" topLeftCell="E1">
      <selection activeCell="N22" sqref="N22"/>
    </sheetView>
  </sheetViews>
  <sheetFormatPr defaultColWidth="9.140625" defaultRowHeight="15"/>
  <cols>
    <col min="1" max="2" width="13.421875" style="0" customWidth="1"/>
    <col min="3" max="3" width="9.140625" style="1" customWidth="1"/>
    <col min="17" max="17" width="15.00390625" style="0" customWidth="1"/>
    <col min="18" max="18" width="9.57421875" style="0" customWidth="1"/>
  </cols>
  <sheetData>
    <row r="2" spans="2:3" s="7" customFormat="1" ht="23.25">
      <c r="B2" s="7" t="s">
        <v>9</v>
      </c>
      <c r="C2" s="12"/>
    </row>
    <row r="4" spans="1:15" ht="15">
      <c r="A4" t="s">
        <v>8</v>
      </c>
      <c r="C4" s="1" t="s">
        <v>0</v>
      </c>
      <c r="E4" t="s">
        <v>1</v>
      </c>
      <c r="G4" t="s">
        <v>2</v>
      </c>
      <c r="I4" t="s">
        <v>3</v>
      </c>
      <c r="L4" t="s">
        <v>4</v>
      </c>
      <c r="M4" t="s">
        <v>5</v>
      </c>
      <c r="N4" t="s">
        <v>6</v>
      </c>
      <c r="O4" t="s">
        <v>7</v>
      </c>
    </row>
    <row r="5" spans="1:17" ht="15">
      <c r="A5" s="4">
        <v>1</v>
      </c>
      <c r="B5" s="1"/>
      <c r="C5" s="1">
        <v>44</v>
      </c>
      <c r="D5" s="1"/>
      <c r="E5" s="1">
        <v>44</v>
      </c>
      <c r="F5" s="1"/>
      <c r="G5" s="1">
        <v>56</v>
      </c>
      <c r="H5" s="1"/>
      <c r="I5" s="1">
        <v>56</v>
      </c>
      <c r="L5" s="11">
        <f>+C5</f>
        <v>44</v>
      </c>
      <c r="M5" s="11">
        <f>+E5</f>
        <v>44</v>
      </c>
      <c r="N5" s="11">
        <f>+G5</f>
        <v>56</v>
      </c>
      <c r="O5" s="11">
        <f>+I5</f>
        <v>56</v>
      </c>
      <c r="Q5" s="6"/>
    </row>
    <row r="6" spans="1:21" ht="15">
      <c r="A6" s="4">
        <v>2</v>
      </c>
      <c r="B6" s="8"/>
      <c r="C6" s="8">
        <v>52.5</v>
      </c>
      <c r="D6" s="8"/>
      <c r="E6" s="8">
        <v>47.5</v>
      </c>
      <c r="F6" s="8"/>
      <c r="G6" s="8">
        <v>47.5</v>
      </c>
      <c r="H6" s="8"/>
      <c r="I6" s="8">
        <v>52.5</v>
      </c>
      <c r="L6" s="11">
        <f>SUM(C5:C6)/2</f>
        <v>48.25</v>
      </c>
      <c r="M6" s="11">
        <f>SUM(E5:E6)/2</f>
        <v>45.75</v>
      </c>
      <c r="N6" s="11">
        <f>SUM(G5:G6)/2</f>
        <v>51.75</v>
      </c>
      <c r="O6" s="11">
        <f>SUM(I5:I6)/2</f>
        <v>54.25</v>
      </c>
      <c r="Q6" s="6"/>
      <c r="R6" s="4"/>
      <c r="S6" s="4"/>
      <c r="T6" s="4"/>
      <c r="U6" s="4"/>
    </row>
    <row r="7" spans="1:21" ht="15">
      <c r="A7" s="4">
        <v>3</v>
      </c>
      <c r="B7" s="1"/>
      <c r="C7" s="1">
        <v>57.5</v>
      </c>
      <c r="D7" s="1"/>
      <c r="E7" s="1">
        <v>42.5</v>
      </c>
      <c r="F7" s="1"/>
      <c r="G7" s="1">
        <v>57.5</v>
      </c>
      <c r="H7" s="1"/>
      <c r="I7" s="1">
        <v>42.5</v>
      </c>
      <c r="L7" s="11">
        <f>SUM(C5:C7)/3</f>
        <v>51.333333333333336</v>
      </c>
      <c r="M7" s="11">
        <f>SUM(E5:E7)/3</f>
        <v>44.666666666666664</v>
      </c>
      <c r="N7" s="11">
        <f>SUM(G5:G7)/3</f>
        <v>53.666666666666664</v>
      </c>
      <c r="O7" s="11">
        <f>SUM(I5:I7)/3</f>
        <v>50.333333333333336</v>
      </c>
      <c r="Q7" s="6"/>
      <c r="R7" s="5"/>
      <c r="S7" s="6"/>
      <c r="T7" s="2"/>
      <c r="U7" s="5"/>
    </row>
    <row r="8" spans="1:21" s="13" customFormat="1" ht="15">
      <c r="A8" s="13">
        <v>4</v>
      </c>
      <c r="B8" s="14"/>
      <c r="C8" s="14">
        <v>38.17</v>
      </c>
      <c r="D8" s="14"/>
      <c r="E8" s="14">
        <v>61.83</v>
      </c>
      <c r="F8" s="14"/>
      <c r="G8" s="14">
        <v>38.17</v>
      </c>
      <c r="H8" s="14"/>
      <c r="I8" s="14">
        <v>61.83</v>
      </c>
      <c r="L8" s="15">
        <f>SUM(C5:C8)/4</f>
        <v>48.042500000000004</v>
      </c>
      <c r="M8" s="15">
        <f>SUM(E5:E8)/4</f>
        <v>48.957499999999996</v>
      </c>
      <c r="N8" s="15">
        <f>SUM(G5:G8)/4</f>
        <v>49.792500000000004</v>
      </c>
      <c r="O8" s="15">
        <f>SUM(I5:I8)/4</f>
        <v>53.207499999999996</v>
      </c>
      <c r="Q8" s="16"/>
      <c r="R8" s="16"/>
      <c r="S8" s="16"/>
      <c r="T8" s="17"/>
      <c r="U8" s="17"/>
    </row>
    <row r="9" spans="1:21" ht="15">
      <c r="A9" s="4">
        <v>5</v>
      </c>
      <c r="B9" s="8"/>
      <c r="C9" s="1">
        <v>47.5</v>
      </c>
      <c r="D9" s="1"/>
      <c r="E9" s="1">
        <v>47.5</v>
      </c>
      <c r="F9" s="1"/>
      <c r="G9" s="1">
        <v>52.5</v>
      </c>
      <c r="H9" s="1"/>
      <c r="I9" s="1">
        <v>52.5</v>
      </c>
      <c r="L9" s="11">
        <f>SUM(C5:C9)/5</f>
        <v>47.934000000000005</v>
      </c>
      <c r="M9" s="11">
        <f>SUM(E5:E9)/5</f>
        <v>48.666</v>
      </c>
      <c r="N9" s="11">
        <f>SUM(G5:G9)/5</f>
        <v>50.334</v>
      </c>
      <c r="O9" s="11">
        <f>SUM(I5:I9)/5</f>
        <v>53.065999999999995</v>
      </c>
      <c r="Q9" s="6"/>
      <c r="R9" s="3"/>
      <c r="S9" s="2"/>
      <c r="T9" s="5"/>
      <c r="U9" s="6"/>
    </row>
    <row r="10" spans="1:21" ht="15">
      <c r="A10" s="4">
        <v>6</v>
      </c>
      <c r="B10" s="8"/>
      <c r="C10" s="1">
        <v>57.08</v>
      </c>
      <c r="D10" s="1"/>
      <c r="E10" s="1">
        <v>42.92</v>
      </c>
      <c r="F10" s="1"/>
      <c r="G10" s="1">
        <v>42.92</v>
      </c>
      <c r="H10" s="1"/>
      <c r="I10" s="1">
        <v>57.08</v>
      </c>
      <c r="L10" s="11">
        <f>SUM(C5:C10)/6</f>
        <v>49.458333333333336</v>
      </c>
      <c r="M10" s="11">
        <f>SUM(E5:E10)/6</f>
        <v>47.708333333333336</v>
      </c>
      <c r="N10" s="11">
        <f>SUM(G5:G10)/6</f>
        <v>49.098333333333336</v>
      </c>
      <c r="O10" s="11">
        <f>SUM(I5:I10)/6</f>
        <v>53.73499999999999</v>
      </c>
      <c r="Q10" s="6"/>
      <c r="R10" s="5"/>
      <c r="S10" s="5"/>
      <c r="T10" s="6"/>
      <c r="U10" s="2"/>
    </row>
    <row r="11" spans="1:17" ht="15">
      <c r="A11" s="4">
        <v>7</v>
      </c>
      <c r="B11" s="8"/>
      <c r="C11" s="8">
        <v>53.58</v>
      </c>
      <c r="D11" s="8"/>
      <c r="E11" s="8">
        <v>46.42</v>
      </c>
      <c r="F11" s="8"/>
      <c r="G11" s="8">
        <v>53.58</v>
      </c>
      <c r="H11" s="8"/>
      <c r="I11" s="8">
        <v>46.42</v>
      </c>
      <c r="J11" s="4"/>
      <c r="K11" s="4"/>
      <c r="L11" s="11">
        <f>SUM(C5:C11)/7</f>
        <v>50.04714285714285</v>
      </c>
      <c r="M11" s="11">
        <f>SUM(E5:E11)/7</f>
        <v>47.52428571428572</v>
      </c>
      <c r="N11" s="11">
        <f>SUM(G5:G11)/7</f>
        <v>49.73857142857143</v>
      </c>
      <c r="O11" s="11">
        <f>SUM(I5:I11)/7</f>
        <v>52.69</v>
      </c>
      <c r="Q11" s="6"/>
    </row>
    <row r="12" spans="1:22" ht="15">
      <c r="A12" s="4">
        <v>8</v>
      </c>
      <c r="B12" s="8"/>
      <c r="C12" s="8">
        <v>33.33</v>
      </c>
      <c r="D12" s="8"/>
      <c r="E12" s="8">
        <v>33.33</v>
      </c>
      <c r="F12" s="8"/>
      <c r="G12" s="8">
        <v>66.67</v>
      </c>
      <c r="H12" s="8"/>
      <c r="I12" s="8">
        <v>66.67</v>
      </c>
      <c r="J12" s="4"/>
      <c r="K12" s="4"/>
      <c r="L12" s="11">
        <f>SUM(C5:C12)/8</f>
        <v>47.957499999999996</v>
      </c>
      <c r="M12" s="11">
        <f>SUM(E5:E12)/8</f>
        <v>45.75</v>
      </c>
      <c r="N12" s="11">
        <f>SUM(G5:G12)/8</f>
        <v>51.855000000000004</v>
      </c>
      <c r="O12" s="11">
        <f>SUM(I5:I12)/8</f>
        <v>54.4375</v>
      </c>
      <c r="Q12" s="6"/>
      <c r="R12" s="4"/>
      <c r="S12" s="4"/>
      <c r="T12" s="4"/>
      <c r="U12" s="4"/>
      <c r="V12" s="4"/>
    </row>
    <row r="13" spans="1:22" ht="15">
      <c r="A13" s="4">
        <v>9</v>
      </c>
      <c r="B13" s="8"/>
      <c r="C13" s="8">
        <v>53.25</v>
      </c>
      <c r="D13" s="8"/>
      <c r="E13" s="8">
        <v>46.75</v>
      </c>
      <c r="F13" s="8"/>
      <c r="G13" s="8">
        <v>46.75</v>
      </c>
      <c r="H13" s="8"/>
      <c r="I13" s="8">
        <v>53.25</v>
      </c>
      <c r="J13" s="4"/>
      <c r="K13" s="4"/>
      <c r="L13" s="11">
        <f>SUM(C5:C13)/9</f>
        <v>48.54555555555555</v>
      </c>
      <c r="M13" s="11">
        <f>SUM(E5:E13)/9</f>
        <v>45.861111111111114</v>
      </c>
      <c r="N13" s="11">
        <f>SUM(G5:G13)/9</f>
        <v>51.287777777777784</v>
      </c>
      <c r="O13" s="11">
        <f>SUM(I5:I13)/9</f>
        <v>54.30555555555556</v>
      </c>
      <c r="Q13" s="6"/>
      <c r="R13" s="9"/>
      <c r="S13" s="8"/>
      <c r="T13" s="8"/>
      <c r="U13" s="8"/>
      <c r="V13" s="4"/>
    </row>
    <row r="14" spans="1:22" ht="15">
      <c r="A14" s="4">
        <v>10</v>
      </c>
      <c r="B14" s="8"/>
      <c r="C14" s="8">
        <v>44.67</v>
      </c>
      <c r="D14" s="8"/>
      <c r="E14" s="8">
        <v>55.33</v>
      </c>
      <c r="F14" s="8"/>
      <c r="G14" s="8">
        <v>55.33</v>
      </c>
      <c r="H14" s="8"/>
      <c r="I14" s="8">
        <v>44.67</v>
      </c>
      <c r="J14" s="4"/>
      <c r="K14" s="4"/>
      <c r="L14" s="11">
        <f>SUM(C5:C14)/10</f>
        <v>48.158</v>
      </c>
      <c r="M14" s="11">
        <f>SUM(E5:E14)/10</f>
        <v>46.808</v>
      </c>
      <c r="N14" s="11">
        <f>SUM(G5:G14)/10</f>
        <v>51.69200000000001</v>
      </c>
      <c r="O14" s="11">
        <f>SUM(I5:I14)/10</f>
        <v>53.342</v>
      </c>
      <c r="Q14" s="6"/>
      <c r="R14" s="9"/>
      <c r="S14" s="4"/>
      <c r="T14" s="4"/>
      <c r="U14" s="4"/>
      <c r="V14" s="4"/>
    </row>
    <row r="15" spans="1:22" ht="15">
      <c r="A15" s="4">
        <v>11</v>
      </c>
      <c r="B15" s="8"/>
      <c r="C15" s="8">
        <v>49</v>
      </c>
      <c r="D15" s="8"/>
      <c r="E15" s="8">
        <v>51</v>
      </c>
      <c r="F15" s="8"/>
      <c r="G15" s="8">
        <v>49</v>
      </c>
      <c r="H15" s="8"/>
      <c r="I15" s="8">
        <v>51</v>
      </c>
      <c r="J15" s="4"/>
      <c r="K15" s="4"/>
      <c r="L15" s="11">
        <f>SUM(C5:C15)/11</f>
        <v>48.23454545454545</v>
      </c>
      <c r="M15" s="11">
        <f>SUM(E5:E15)/11</f>
        <v>47.1890909090909</v>
      </c>
      <c r="N15" s="11">
        <f>SUM(G5:G15)/11</f>
        <v>51.44727272727273</v>
      </c>
      <c r="O15" s="11">
        <f>SUM(I5:I15)/11</f>
        <v>53.129090909090905</v>
      </c>
      <c r="Q15" s="6"/>
      <c r="R15" s="9"/>
      <c r="S15" s="10"/>
      <c r="T15" s="4"/>
      <c r="U15" s="4"/>
      <c r="V15" s="4"/>
    </row>
    <row r="16" spans="1:22" ht="15">
      <c r="A16" s="4">
        <v>12</v>
      </c>
      <c r="B16" s="8"/>
      <c r="C16" s="8">
        <v>34.33</v>
      </c>
      <c r="D16" s="8"/>
      <c r="E16" s="8">
        <v>34.33</v>
      </c>
      <c r="F16" s="8"/>
      <c r="G16" s="8">
        <v>65.67</v>
      </c>
      <c r="H16" s="8"/>
      <c r="I16" s="8">
        <v>65.67</v>
      </c>
      <c r="J16" s="4"/>
      <c r="K16" s="4"/>
      <c r="L16" s="11">
        <f>SUM(C5:C16)/12</f>
        <v>47.07583333333333</v>
      </c>
      <c r="M16" s="11">
        <f>SUM(E5:E16)/12</f>
        <v>46.1175</v>
      </c>
      <c r="N16" s="11">
        <f>SUM(G5:G16)/12</f>
        <v>52.6325</v>
      </c>
      <c r="O16" s="11">
        <f>SUM(I5:I16)/12</f>
        <v>54.17416666666666</v>
      </c>
      <c r="Q16" s="8"/>
      <c r="R16" s="9"/>
      <c r="S16" s="10"/>
      <c r="T16" s="4"/>
      <c r="U16" s="4"/>
      <c r="V16" s="4"/>
    </row>
    <row r="17" spans="1:22" ht="15">
      <c r="A17" s="4">
        <v>13</v>
      </c>
      <c r="B17" s="8"/>
      <c r="C17" s="8">
        <v>59.92</v>
      </c>
      <c r="D17" s="8"/>
      <c r="E17" s="8">
        <v>40.08</v>
      </c>
      <c r="F17" s="8"/>
      <c r="G17" s="8">
        <v>40.08</v>
      </c>
      <c r="H17" s="8"/>
      <c r="I17" s="8">
        <v>59.92</v>
      </c>
      <c r="J17" s="4"/>
      <c r="K17" s="4"/>
      <c r="L17" s="11">
        <f>SUM(C5:C17)/13</f>
        <v>48.06384615384615</v>
      </c>
      <c r="M17" s="11">
        <f>SUM(E5:E17)/13</f>
        <v>45.653076923076924</v>
      </c>
      <c r="N17" s="11">
        <f>SUM(G5:G17)/13</f>
        <v>51.666923076923084</v>
      </c>
      <c r="O17" s="11">
        <f>SUM(I5:I17)/13</f>
        <v>54.616153846153836</v>
      </c>
      <c r="Q17" s="4"/>
      <c r="R17" s="9"/>
      <c r="S17" s="4"/>
      <c r="T17" s="4"/>
      <c r="U17" s="4"/>
      <c r="V17" s="4"/>
    </row>
    <row r="18" spans="1:22" ht="15">
      <c r="A18" s="4">
        <v>14</v>
      </c>
      <c r="B18" s="8"/>
      <c r="C18" s="8">
        <v>50.33</v>
      </c>
      <c r="D18" s="8"/>
      <c r="E18" s="8">
        <v>49.67</v>
      </c>
      <c r="F18" s="8"/>
      <c r="G18" s="8">
        <v>50.33</v>
      </c>
      <c r="H18" s="8"/>
      <c r="I18" s="8">
        <v>49.67</v>
      </c>
      <c r="J18" s="4"/>
      <c r="K18" s="4"/>
      <c r="L18" s="11">
        <f>SUM(C5:C18)/14</f>
        <v>48.22571428571428</v>
      </c>
      <c r="M18" s="11">
        <f>SUM(E5:E18)/14</f>
        <v>45.94</v>
      </c>
      <c r="N18" s="11">
        <f>SUM(G5:G18)/14</f>
        <v>51.57142857142858</v>
      </c>
      <c r="O18" s="11">
        <f>SUM(I5:I18)/14</f>
        <v>54.26285714285713</v>
      </c>
      <c r="Q18" s="4"/>
      <c r="R18" s="9"/>
      <c r="S18" s="4"/>
      <c r="T18" s="4"/>
      <c r="U18" s="4"/>
      <c r="V18" s="4"/>
    </row>
    <row r="19" spans="1:15" ht="15">
      <c r="A19" s="4">
        <v>15</v>
      </c>
      <c r="B19" s="8"/>
      <c r="C19" s="8">
        <v>52.58</v>
      </c>
      <c r="D19" s="8"/>
      <c r="E19" s="8">
        <v>52.58</v>
      </c>
      <c r="F19" s="8"/>
      <c r="G19" s="8">
        <v>47.42</v>
      </c>
      <c r="H19" s="8"/>
      <c r="I19" s="8">
        <v>47.42</v>
      </c>
      <c r="J19" s="4"/>
      <c r="K19" s="4"/>
      <c r="L19" s="11">
        <f>SUM(C5:C19)/15</f>
        <v>48.516</v>
      </c>
      <c r="M19" s="11">
        <f>SUM(E5:E19)/15</f>
        <v>46.382666666666665</v>
      </c>
      <c r="N19" s="11">
        <f>SUM(G5:G19)/15</f>
        <v>51.29466666666667</v>
      </c>
      <c r="O19" s="11">
        <f>SUM(I5:I19)/15</f>
        <v>53.80666666666665</v>
      </c>
    </row>
    <row r="20" spans="1:15" ht="15">
      <c r="A20" s="4">
        <v>16</v>
      </c>
      <c r="B20" s="8"/>
      <c r="C20" s="8">
        <v>53.08</v>
      </c>
      <c r="D20" s="8"/>
      <c r="E20" s="8">
        <v>46.92</v>
      </c>
      <c r="F20" s="8"/>
      <c r="G20" s="8">
        <v>53.08</v>
      </c>
      <c r="H20" s="8"/>
      <c r="I20" s="8">
        <v>46.92</v>
      </c>
      <c r="J20" s="4"/>
      <c r="K20" s="4"/>
      <c r="L20" s="11">
        <f>SUM(C5:C20)/16</f>
        <v>48.80125</v>
      </c>
      <c r="M20" s="11">
        <f>SUM(E5:E20)/16</f>
        <v>46.41625</v>
      </c>
      <c r="N20" s="11">
        <f>SUM(G5:G20)/16</f>
        <v>51.40625000000001</v>
      </c>
      <c r="O20" s="11">
        <f>SUM(I5:I20)/16</f>
        <v>53.376249999999985</v>
      </c>
    </row>
    <row r="21" spans="1:16" ht="15">
      <c r="A21" s="4">
        <v>17</v>
      </c>
      <c r="B21" s="8"/>
      <c r="C21" s="8">
        <v>48.58</v>
      </c>
      <c r="D21" s="8"/>
      <c r="E21" s="8">
        <v>48.58</v>
      </c>
      <c r="F21" s="8"/>
      <c r="G21" s="8">
        <v>51.42</v>
      </c>
      <c r="H21" s="8"/>
      <c r="I21" s="8">
        <v>51.42</v>
      </c>
      <c r="J21" s="4"/>
      <c r="K21" s="4"/>
      <c r="L21" s="11">
        <f>SUM(C5:C21)/17</f>
        <v>48.788235294117655</v>
      </c>
      <c r="M21" s="11">
        <f>SUM(E5:E21)/17</f>
        <v>46.54352941176471</v>
      </c>
      <c r="N21" s="11">
        <f>SUM(G5:G21)/17</f>
        <v>51.40705882352942</v>
      </c>
      <c r="O21" s="11">
        <f>SUM(I5:I21)/17</f>
        <v>53.26117647058822</v>
      </c>
      <c r="P21" s="1"/>
    </row>
    <row r="22" spans="1:15" ht="15">
      <c r="A22" s="4">
        <v>18</v>
      </c>
      <c r="B22" s="8"/>
      <c r="C22" s="8">
        <v>47.92</v>
      </c>
      <c r="D22" s="8"/>
      <c r="E22" s="8">
        <v>52.08</v>
      </c>
      <c r="F22" s="8"/>
      <c r="G22" s="8">
        <v>52.08</v>
      </c>
      <c r="H22" s="8"/>
      <c r="I22" s="8">
        <v>47.92</v>
      </c>
      <c r="J22" s="4"/>
      <c r="K22" s="4"/>
      <c r="L22" s="18">
        <f>SUM(C5:C22)/18</f>
        <v>48.74</v>
      </c>
      <c r="M22" s="18">
        <f>SUM(E5:E22)/18</f>
        <v>46.851111111111116</v>
      </c>
      <c r="N22" s="18">
        <f>SUM(G5:G22)/18</f>
        <v>51.44444444444445</v>
      </c>
      <c r="O22" s="18">
        <f>SUM(I5:I22)/18</f>
        <v>52.964444444444425</v>
      </c>
    </row>
  </sheetData>
  <sheetProtection/>
  <printOptions/>
  <pageMargins left="0.7" right="0.7" top="0.75" bottom="0.75" header="0.3" footer="0.3"/>
  <pageSetup horizontalDpi="300" verticalDpi="300" orientation="portrait" paperSize="9" r:id="rId2"/>
  <ignoredErrors>
    <ignoredError sqref="N1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Emiel Hartog</cp:lastModifiedBy>
  <dcterms:created xsi:type="dcterms:W3CDTF">2010-03-20T13:52:48Z</dcterms:created>
  <dcterms:modified xsi:type="dcterms:W3CDTF">2014-04-21T12:50:03Z</dcterms:modified>
  <cp:category/>
  <cp:version/>
  <cp:contentType/>
  <cp:contentStatus/>
</cp:coreProperties>
</file>